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8795" windowHeight="84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7" i="1" l="1"/>
  <c r="F17" i="1"/>
  <c r="D11" i="1"/>
  <c r="C29" i="1"/>
  <c r="C27" i="1"/>
  <c r="C30" i="1"/>
  <c r="C31" i="1" s="1"/>
  <c r="C33" i="1" s="1"/>
  <c r="E29" i="1"/>
  <c r="E27" i="1"/>
  <c r="D10" i="1"/>
  <c r="D9" i="1"/>
  <c r="E30" i="1" l="1"/>
  <c r="E31" i="1" s="1"/>
  <c r="E33" i="1" l="1"/>
  <c r="F33" i="1" s="1"/>
  <c r="G37" i="1" s="1"/>
</calcChain>
</file>

<file path=xl/sharedStrings.xml><?xml version="1.0" encoding="utf-8"?>
<sst xmlns="http://schemas.openxmlformats.org/spreadsheetml/2006/main" count="34" uniqueCount="31">
  <si>
    <t>Personne</t>
  </si>
  <si>
    <t>x</t>
  </si>
  <si>
    <t xml:space="preserve">Seuil </t>
  </si>
  <si>
    <t>Aucune régularisation pour ces personnes à temps plein.</t>
  </si>
  <si>
    <t>Prorata 75 000 euros</t>
  </si>
  <si>
    <t>Nombre d'heures affectés au projet</t>
  </si>
  <si>
    <t>Nombre d'heures total de l'année</t>
  </si>
  <si>
    <t>Prorata annuel</t>
  </si>
  <si>
    <t>Montant à affecter selon seuil</t>
  </si>
  <si>
    <t>Montant introduit</t>
  </si>
  <si>
    <t>Régularisation à effectuer</t>
  </si>
  <si>
    <t xml:space="preserve">Total </t>
  </si>
  <si>
    <t>Calcul des régularisations au titre du seuil de 75 000 euros pour les années 2009 et 2010</t>
  </si>
  <si>
    <t xml:space="preserve">Début projet le </t>
  </si>
  <si>
    <t>Seuil</t>
  </si>
  <si>
    <t>Début intervention</t>
  </si>
  <si>
    <t>sur le projet</t>
  </si>
  <si>
    <t>Régularisation totale pour le projet ICAPROS au titre des années 2009-2010 =</t>
  </si>
  <si>
    <t>ICAPROS CRAM CHARLEVILLE</t>
  </si>
  <si>
    <t>M. CHIGIONI</t>
  </si>
  <si>
    <t>JL LOISON</t>
  </si>
  <si>
    <t>G. HOURRIER</t>
  </si>
  <si>
    <t>C. DRONNEAU</t>
  </si>
  <si>
    <t>fin 30/06/2009</t>
  </si>
  <si>
    <t>D. LENGLET</t>
  </si>
  <si>
    <t>F. DE OLIVIERA</t>
  </si>
  <si>
    <t>Aucune régularisation pour Mme DE OLIVIERA dont les horaires mensuels sont entre 120 et 127h sur 154 h</t>
  </si>
  <si>
    <t>mensuel soit en moyenne 80% d'un temps plein.</t>
  </si>
  <si>
    <t>Du 01/03/09</t>
  </si>
  <si>
    <t>Données issues des times sheet validés et introduit sur Euroges.</t>
  </si>
  <si>
    <t>Salaires saisis "dépenses affectées"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</si>
</sst>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10" fontId="2" fillId="0" borderId="0" xfId="0" applyNumberFormat="1" applyFont="1"/>
    <xf numFmtId="4" fontId="3" fillId="0" borderId="0" xfId="0" applyNumberFormat="1" applyFont="1"/>
    <xf numFmtId="4" fontId="1" fillId="0" borderId="1" xfId="0" applyNumberFormat="1" applyFont="1" applyBorder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A26" sqref="A26"/>
    </sheetView>
  </sheetViews>
  <sheetFormatPr baseColWidth="10" defaultRowHeight="12.75" x14ac:dyDescent="0.2"/>
  <cols>
    <col min="1" max="1" width="12.7109375" style="2" customWidth="1"/>
    <col min="2" max="2" width="17.7109375" style="2" customWidth="1"/>
    <col min="3" max="3" width="12.5703125" style="2" customWidth="1"/>
    <col min="4" max="16384" width="11.42578125" style="2"/>
  </cols>
  <sheetData>
    <row r="1" spans="1:7" x14ac:dyDescent="0.2">
      <c r="A1" s="2" t="s">
        <v>18</v>
      </c>
    </row>
    <row r="3" spans="1:7" x14ac:dyDescent="0.2">
      <c r="A3" s="2" t="s">
        <v>12</v>
      </c>
    </row>
    <row r="5" spans="1:7" x14ac:dyDescent="0.2">
      <c r="A5" s="2" t="s">
        <v>29</v>
      </c>
    </row>
    <row r="7" spans="1:7" x14ac:dyDescent="0.2">
      <c r="A7" s="2" t="s">
        <v>0</v>
      </c>
      <c r="B7" s="2" t="s">
        <v>15</v>
      </c>
      <c r="C7" s="2" t="s">
        <v>13</v>
      </c>
    </row>
    <row r="8" spans="1:7" x14ac:dyDescent="0.2">
      <c r="B8" s="2" t="s">
        <v>16</v>
      </c>
      <c r="C8" s="9">
        <v>39873</v>
      </c>
      <c r="D8" s="2" t="s">
        <v>14</v>
      </c>
      <c r="E8" s="2">
        <v>2010</v>
      </c>
      <c r="F8" s="2" t="s">
        <v>2</v>
      </c>
    </row>
    <row r="9" spans="1:7" x14ac:dyDescent="0.2">
      <c r="A9" s="3" t="s">
        <v>19</v>
      </c>
      <c r="B9" s="9">
        <v>39873</v>
      </c>
      <c r="C9" s="4">
        <v>46559.01</v>
      </c>
      <c r="D9" s="4">
        <f>75000*10/12</f>
        <v>62500</v>
      </c>
      <c r="E9" s="5" t="s">
        <v>1</v>
      </c>
      <c r="F9" s="4">
        <v>75000</v>
      </c>
    </row>
    <row r="10" spans="1:7" x14ac:dyDescent="0.2">
      <c r="A10" s="3" t="s">
        <v>20</v>
      </c>
      <c r="B10" s="9">
        <v>39873</v>
      </c>
      <c r="C10" s="4">
        <v>52090.12</v>
      </c>
      <c r="D10" s="4">
        <f t="shared" ref="D10" si="0">75000*10/12</f>
        <v>62500</v>
      </c>
      <c r="E10" s="5">
        <v>61184.44</v>
      </c>
      <c r="F10" s="4">
        <v>75000</v>
      </c>
      <c r="G10" s="4"/>
    </row>
    <row r="11" spans="1:7" x14ac:dyDescent="0.2">
      <c r="A11" s="3" t="s">
        <v>22</v>
      </c>
      <c r="B11" s="9">
        <v>39873</v>
      </c>
      <c r="C11" s="4">
        <v>16570.53</v>
      </c>
      <c r="D11" s="4">
        <f>75000*4/12</f>
        <v>25000</v>
      </c>
      <c r="E11" s="5" t="s">
        <v>1</v>
      </c>
      <c r="F11" s="4">
        <v>75000</v>
      </c>
    </row>
    <row r="12" spans="1:7" x14ac:dyDescent="0.2">
      <c r="A12" s="3"/>
      <c r="B12" s="9" t="s">
        <v>23</v>
      </c>
      <c r="C12" s="4"/>
      <c r="D12" s="4"/>
      <c r="E12" s="4"/>
      <c r="F12" s="4"/>
    </row>
    <row r="13" spans="1:7" x14ac:dyDescent="0.2">
      <c r="A13" s="3" t="s">
        <v>24</v>
      </c>
      <c r="B13" s="9">
        <v>40360</v>
      </c>
      <c r="C13" s="5" t="s">
        <v>1</v>
      </c>
      <c r="D13" s="4"/>
      <c r="E13" s="4">
        <v>29783.42</v>
      </c>
      <c r="F13" s="4">
        <v>37500</v>
      </c>
    </row>
    <row r="15" spans="1:7" x14ac:dyDescent="0.2">
      <c r="A15" s="2" t="s">
        <v>3</v>
      </c>
    </row>
    <row r="17" spans="1:6" x14ac:dyDescent="0.2">
      <c r="A17" s="3" t="s">
        <v>25</v>
      </c>
      <c r="B17" s="9">
        <v>40360</v>
      </c>
      <c r="C17" s="5" t="s">
        <v>1</v>
      </c>
      <c r="D17" s="4"/>
      <c r="E17" s="4">
        <v>16900.02</v>
      </c>
      <c r="F17" s="4">
        <f>37500*0.8</f>
        <v>30000</v>
      </c>
    </row>
    <row r="19" spans="1:6" x14ac:dyDescent="0.2">
      <c r="A19" s="2" t="s">
        <v>26</v>
      </c>
    </row>
    <row r="20" spans="1:6" x14ac:dyDescent="0.2">
      <c r="A20" s="2" t="s">
        <v>27</v>
      </c>
    </row>
    <row r="23" spans="1:6" s="3" customFormat="1" x14ac:dyDescent="0.2">
      <c r="A23" s="3" t="s">
        <v>21</v>
      </c>
    </row>
    <row r="24" spans="1:6" s="3" customFormat="1" x14ac:dyDescent="0.2">
      <c r="C24" s="3">
        <v>2009</v>
      </c>
      <c r="E24" s="3">
        <v>2010</v>
      </c>
      <c r="F24" s="3" t="s">
        <v>11</v>
      </c>
    </row>
    <row r="25" spans="1:6" x14ac:dyDescent="0.2">
      <c r="C25" s="2" t="s">
        <v>28</v>
      </c>
    </row>
    <row r="26" spans="1:6" x14ac:dyDescent="0.2">
      <c r="A26" s="2" t="s">
        <v>30</v>
      </c>
      <c r="C26" s="4">
        <v>100280.33</v>
      </c>
      <c r="D26" s="4"/>
      <c r="E26" s="4">
        <v>122569.26</v>
      </c>
    </row>
    <row r="27" spans="1:6" x14ac:dyDescent="0.2">
      <c r="A27" s="2" t="s">
        <v>4</v>
      </c>
      <c r="C27" s="6">
        <f>62500/C26</f>
        <v>0.62325283532672859</v>
      </c>
      <c r="D27" s="4">
        <f>75000*10/12</f>
        <v>62500</v>
      </c>
      <c r="E27" s="6">
        <f>75000/E26</f>
        <v>0.6118989377923959</v>
      </c>
      <c r="F27" s="4">
        <v>75000</v>
      </c>
    </row>
    <row r="28" spans="1:6" x14ac:dyDescent="0.2">
      <c r="A28" s="2" t="s">
        <v>5</v>
      </c>
      <c r="C28" s="2">
        <v>131</v>
      </c>
      <c r="E28" s="2">
        <v>27.5</v>
      </c>
    </row>
    <row r="29" spans="1:6" x14ac:dyDescent="0.2">
      <c r="A29" s="2" t="s">
        <v>6</v>
      </c>
      <c r="C29" s="4">
        <f>154.05*10</f>
        <v>1540.5</v>
      </c>
      <c r="D29" s="4"/>
      <c r="E29" s="4">
        <f>154.05*12</f>
        <v>1848.6000000000001</v>
      </c>
    </row>
    <row r="30" spans="1:6" x14ac:dyDescent="0.2">
      <c r="A30" s="2" t="s">
        <v>7</v>
      </c>
      <c r="C30" s="6">
        <f t="shared" ref="C30:E30" si="1">C28/C29</f>
        <v>8.503732554365466E-2</v>
      </c>
      <c r="D30" s="6"/>
      <c r="E30" s="6">
        <f t="shared" si="1"/>
        <v>1.4876122471059178E-2</v>
      </c>
    </row>
    <row r="31" spans="1:6" x14ac:dyDescent="0.2">
      <c r="A31" s="2" t="s">
        <v>8</v>
      </c>
      <c r="C31" s="4">
        <f>C30*75000</f>
        <v>6377.7994157740995</v>
      </c>
      <c r="D31" s="4"/>
      <c r="E31" s="4">
        <f>E30*75000</f>
        <v>1115.7091853294385</v>
      </c>
    </row>
    <row r="32" spans="1:6" x14ac:dyDescent="0.2">
      <c r="A32" s="2" t="s">
        <v>9</v>
      </c>
      <c r="C32" s="4">
        <v>8530.5400000000009</v>
      </c>
      <c r="D32" s="4"/>
      <c r="E32" s="4">
        <v>1914.89</v>
      </c>
    </row>
    <row r="33" spans="1:7" x14ac:dyDescent="0.2">
      <c r="A33" s="3" t="s">
        <v>10</v>
      </c>
      <c r="B33" s="3"/>
      <c r="C33" s="7">
        <f t="shared" ref="C33:E33" si="2">C31-C32</f>
        <v>-2152.7405842259013</v>
      </c>
      <c r="D33" s="7"/>
      <c r="E33" s="7">
        <f t="shared" si="2"/>
        <v>-799.18081467056163</v>
      </c>
      <c r="F33" s="7">
        <f>SUM(C33:E33)</f>
        <v>-2951.921398896463</v>
      </c>
    </row>
    <row r="36" spans="1:7" ht="13.5" thickBot="1" x14ac:dyDescent="0.25"/>
    <row r="37" spans="1:7" s="1" customFormat="1" ht="15.75" thickBot="1" x14ac:dyDescent="0.3">
      <c r="A37" s="1" t="s">
        <v>17</v>
      </c>
      <c r="G37" s="8">
        <f>F33</f>
        <v>-2951.921398896463</v>
      </c>
    </row>
  </sheetData>
  <pageMargins left="0.51181102362204722" right="0.51181102362204722" top="0.55118110236220474" bottom="0.55118110236220474" header="0.51181102362204722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vbrabant</dc:creator>
  <cp:lastModifiedBy>vbrabant</cp:lastModifiedBy>
  <cp:lastPrinted>2011-09-05T12:22:23Z</cp:lastPrinted>
  <dcterms:created xsi:type="dcterms:W3CDTF">2011-09-05T08:14:54Z</dcterms:created>
  <dcterms:modified xsi:type="dcterms:W3CDTF">2011-09-20T08:43:56Z</dcterms:modified>
</cp:coreProperties>
</file>